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L:\ПЭО\инWESTка программа\ИП ПЭС\ИНВЕСТКА ЛЕНСЕТЬ\Мероприятие 1\Обосновывающие материалы\Сметы\от Кинева 09.10.2025\"/>
    </mc:Choice>
  </mc:AlternateContent>
  <xr:revisionPtr revIDLastSave="0" documentId="13_ncr:1_{B616CDB7-0B41-4AD5-8C95-31C1AED93B0B}" xr6:coauthVersionLast="37" xr6:coauthVersionMax="37" xr10:uidLastSave="{00000000-0000-0000-0000-000000000000}"/>
  <bookViews>
    <workbookView xWindow="0" yWindow="0" windowWidth="16065" windowHeight="8805" xr2:uid="{00000000-000D-0000-FFFF-FFFF00000000}"/>
  </bookViews>
  <sheets>
    <sheet name="Сводка затрат" sheetId="1" r:id="rId1"/>
  </sheets>
  <externalReferences>
    <externalReference r:id="rId2"/>
  </externalReferenc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1" l="1"/>
  <c r="M16" i="1"/>
  <c r="M15" i="1"/>
  <c r="L17" i="1"/>
  <c r="L16" i="1"/>
  <c r="L15" i="1"/>
  <c r="K17" i="1"/>
  <c r="K16" i="1"/>
  <c r="K15" i="1"/>
  <c r="J17" i="1"/>
  <c r="J16" i="1"/>
  <c r="J15" i="1"/>
  <c r="H17" i="1"/>
  <c r="H16" i="1"/>
  <c r="H15" i="1"/>
  <c r="E17" i="1"/>
  <c r="E16" i="1"/>
  <c r="E15" i="1"/>
  <c r="M14" i="1" l="1"/>
  <c r="M18" i="1" s="1"/>
  <c r="M19" i="1" s="1"/>
  <c r="L14" i="1"/>
  <c r="L18" i="1" s="1"/>
  <c r="L19" i="1" s="1"/>
  <c r="K14" i="1"/>
  <c r="K18" i="1" s="1"/>
  <c r="K19" i="1" s="1"/>
  <c r="J14" i="1"/>
  <c r="J18" i="1" s="1"/>
  <c r="J19" i="1" s="1"/>
  <c r="N17" i="1"/>
  <c r="H14" i="1"/>
  <c r="N16" i="1"/>
  <c r="N15" i="1"/>
  <c r="E14" i="1"/>
  <c r="E18" i="1" s="1"/>
  <c r="E19" i="1" s="1"/>
  <c r="H18" i="1"/>
  <c r="H19" i="1" s="1"/>
  <c r="N14" i="1" l="1"/>
  <c r="N18" i="1" s="1"/>
  <c r="N19" i="1" s="1"/>
  <c r="D3" i="1" l="1"/>
</calcChain>
</file>

<file path=xl/sharedStrings.xml><?xml version="1.0" encoding="utf-8"?>
<sst xmlns="http://schemas.openxmlformats.org/spreadsheetml/2006/main" count="51" uniqueCount="48">
  <si>
    <t>Заказчик</t>
  </si>
  <si>
    <t>(наименование организации)</t>
  </si>
  <si>
    <t>Сводка затрат в сумме</t>
  </si>
  <si>
    <t>СВОДКА ЗАТРАТ</t>
  </si>
  <si>
    <t>(наименование стройки)</t>
  </si>
  <si>
    <t>№ п/п</t>
  </si>
  <si>
    <t>Наименование затрат</t>
  </si>
  <si>
    <t>1</t>
  </si>
  <si>
    <t>2</t>
  </si>
  <si>
    <t>3</t>
  </si>
  <si>
    <t>5</t>
  </si>
  <si>
    <t>1.</t>
  </si>
  <si>
    <t>Сметная стоимость:</t>
  </si>
  <si>
    <t>1.1.</t>
  </si>
  <si>
    <t>строительных и монтажных работ</t>
  </si>
  <si>
    <t>1.2.</t>
  </si>
  <si>
    <t>оборудования</t>
  </si>
  <si>
    <t>1.3.</t>
  </si>
  <si>
    <t>прочих затрат</t>
  </si>
  <si>
    <t>2.</t>
  </si>
  <si>
    <t>Сметная стоимость всего,
в том числе:</t>
  </si>
  <si>
    <t>2.1.</t>
  </si>
  <si>
    <t>НДС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</si>
  <si>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</si>
  <si>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</si>
  <si>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</si>
  <si>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</si>
  <si>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</si>
  <si>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</si>
  <si>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 xml:space="preserve"> </t>
  </si>
  <si>
    <t>[должность, подпись (инициалы, фамилия)]</t>
  </si>
  <si>
    <t>АО "ПЭС"</t>
  </si>
  <si>
    <t>Сметная стоимость объектов производственного назначения, тыс. руб.</t>
  </si>
  <si>
    <t>2026</t>
  </si>
  <si>
    <t>2027</t>
  </si>
  <si>
    <t>2028</t>
  </si>
  <si>
    <t>2029</t>
  </si>
  <si>
    <t>2030</t>
  </si>
  <si>
    <t>2031</t>
  </si>
  <si>
    <t>ИТОГО</t>
  </si>
  <si>
    <t>6</t>
  </si>
  <si>
    <t>7</t>
  </si>
  <si>
    <t>8</t>
  </si>
  <si>
    <t>9</t>
  </si>
  <si>
    <t>Идентификатор инвестиционного проекта</t>
  </si>
  <si>
    <t>Развитие коммерческого учета электроэнергии Ленинградская область, класс напряжения 0,4 кВ</t>
  </si>
  <si>
    <t>тыс. руб. с НДС</t>
  </si>
  <si>
    <t>P_PES_РКУ 0,4 зона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</si>
</sst>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i/>
      <sz val="8"/>
      <color theme="1"/>
      <name val="Times New Roman"/>
      <family val="2"/>
    </font>
    <font>
      <b/>
      <sz val="10"/>
      <color theme="1"/>
      <name val="Times New Roman"/>
      <family val="2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1" fillId="2" borderId="3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Alignment="1">
      <alignment horizontal="left" vertical="top" wrapText="1"/>
    </xf>
    <xf numFmtId="49" fontId="1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righ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right" vertical="center" wrapText="1"/>
    </xf>
    <xf numFmtId="4" fontId="4" fillId="2" borderId="3" xfId="0" applyNumberFormat="1" applyFont="1" applyFill="1" applyBorder="1" applyAlignment="1">
      <alignment horizontal="right" vertical="center" wrapText="1"/>
    </xf>
    <xf numFmtId="49" fontId="1" fillId="2" borderId="0" xfId="0" applyNumberFormat="1" applyFont="1" applyFill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left" vertical="top" wrapText="1"/>
    </xf>
    <xf numFmtId="4" fontId="1" fillId="2" borderId="3" xfId="0" applyNumberFormat="1" applyFont="1" applyFill="1" applyBorder="1" applyAlignment="1">
      <alignment horizontal="right" vertical="center" wrapText="1"/>
    </xf>
    <xf numFmtId="49" fontId="4" fillId="2" borderId="3" xfId="0" applyNumberFormat="1" applyFont="1" applyFill="1" applyBorder="1" applyAlignment="1">
      <alignment horizontal="left" vertical="top" wrapText="1"/>
    </xf>
    <xf numFmtId="4" fontId="4" fillId="2" borderId="3" xfId="0" applyNumberFormat="1" applyFont="1" applyFill="1" applyBorder="1" applyAlignment="1">
      <alignment horizontal="right" vertical="center" wrapText="1"/>
    </xf>
    <xf numFmtId="49" fontId="1" fillId="2" borderId="3" xfId="0" applyNumberFormat="1" applyFont="1" applyFill="1" applyBorder="1" applyAlignment="1">
      <alignment horizontal="center" vertical="top" wrapText="1"/>
    </xf>
    <xf numFmtId="0" fontId="1" fillId="2" borderId="3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3" fillId="2" borderId="0" xfId="0" applyNumberFormat="1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left" vertical="top" wrapText="1"/>
    </xf>
    <xf numFmtId="49" fontId="6" fillId="2" borderId="0" xfId="0" applyNumberFormat="1" applyFont="1" applyFill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4" fontId="1" fillId="2" borderId="7" xfId="0" applyNumberFormat="1" applyFont="1" applyFill="1" applyBorder="1" applyAlignment="1">
      <alignment horizontal="right" vertical="center" wrapText="1"/>
    </xf>
    <xf numFmtId="4" fontId="1" fillId="2" borderId="9" xfId="0" applyNumberFormat="1" applyFont="1" applyFill="1" applyBorder="1" applyAlignment="1">
      <alignment horizontal="right" vertical="center" wrapText="1"/>
    </xf>
    <xf numFmtId="4" fontId="1" fillId="2" borderId="8" xfId="0" applyNumberFormat="1" applyFont="1" applyFill="1" applyBorder="1" applyAlignment="1">
      <alignment horizontal="right" vertical="center" wrapText="1"/>
    </xf>
    <xf numFmtId="4" fontId="1" fillId="2" borderId="7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69;&#1054;/&#1080;&#1085;WEST&#1082;&#1072;%20&#1087;&#1088;&#1086;&#1075;&#1088;&#1072;&#1084;&#1084;&#1072;/&#1048;&#1055;%20&#1055;&#1069;&#1057;/&#1048;&#1053;&#1042;&#1045;&#1057;&#1058;&#1050;&#1040;%20&#1051;&#1045;&#1053;&#1057;&#1045;&#1058;&#1068;/&#1052;&#1077;&#1088;&#1086;&#1087;&#1088;&#1080;&#1103;&#1090;&#1080;&#1077;%201/&#1054;&#1073;&#1086;&#1089;&#1085;&#1086;&#1074;&#1099;&#1074;&#1072;&#1102;&#1097;&#1080;&#1077;%20&#1084;&#1072;&#1090;&#1077;&#1088;&#1080;&#1072;&#1083;&#1099;/&#1057;&#1084;&#1077;&#1090;&#1099;/&#1057;&#1084;&#1077;&#1090;&#1099;_&#1055;&#1069;&#1057;_&#1089;&#1095;&#1077;&#1090;&#1095;&#1080;&#1082;&#1080;_16.04.25-2&#1051;&#1057;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С_1ф. РЩ на опоре 2-1"/>
      <sheetName val="ЛС_3ф. РЩ на опоре 2-2"/>
      <sheetName val="Лист1"/>
    </sheetNames>
    <sheetDataSet>
      <sheetData sheetId="0" refreshError="1"/>
      <sheetData sheetId="1" refreshError="1"/>
      <sheetData sheetId="2">
        <row r="9">
          <cell r="G9">
            <v>14.30435182921565</v>
          </cell>
          <cell r="J9">
            <v>13.830392167853747</v>
          </cell>
          <cell r="M9">
            <v>11.412247343272846</v>
          </cell>
          <cell r="P9">
            <v>15.914499203978014</v>
          </cell>
          <cell r="S9">
            <v>15.01156077545758</v>
          </cell>
          <cell r="V9">
            <v>15.874944135009143</v>
          </cell>
        </row>
        <row r="10">
          <cell r="G10">
            <v>14.753507500129386</v>
          </cell>
          <cell r="J10">
            <v>14.700091549913315</v>
          </cell>
          <cell r="M10">
            <v>10.555111822617384</v>
          </cell>
          <cell r="P10">
            <v>17.117863298060737</v>
          </cell>
          <cell r="S10">
            <v>16.146649790939183</v>
          </cell>
          <cell r="V10">
            <v>17.075317299303492</v>
          </cell>
        </row>
        <row r="11">
          <cell r="G11">
            <v>1.8212303206549623</v>
          </cell>
          <cell r="J11">
            <v>1.7393890044729399</v>
          </cell>
          <cell r="M11">
            <v>1.5130151319769749</v>
          </cell>
          <cell r="P11">
            <v>1.9914954689557118</v>
          </cell>
          <cell r="S11">
            <v>1.8785043049802248</v>
          </cell>
          <cell r="V11">
            <v>1.9865456593753983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9"/>
  <sheetViews>
    <sheetView tabSelected="1" workbookViewId="0">
      <selection activeCell="O22" sqref="O22"/>
    </sheetView>
  </sheetViews>
  <sheetFormatPr defaultRowHeight="15" x14ac:dyDescent="0.25"/>
  <cols>
    <col min="1" max="1" width="10.28515625" customWidth="1"/>
    <col min="2" max="2" width="24.5703125" customWidth="1"/>
    <col min="3" max="3" width="11.42578125" customWidth="1"/>
    <col min="4" max="4" width="4.28515625" customWidth="1"/>
    <col min="5" max="5" width="5.28515625" customWidth="1"/>
    <col min="6" max="6" width="5.85546875" customWidth="1"/>
    <col min="7" max="7" width="3.5703125" customWidth="1"/>
    <col min="8" max="8" width="8.7109375" customWidth="1"/>
    <col min="9" max="9" width="6.28515625" customWidth="1"/>
    <col min="10" max="14" width="14.85546875" customWidth="1"/>
  </cols>
  <sheetData>
    <row r="1" spans="1:14" ht="22.5" customHeight="1" x14ac:dyDescent="0.25">
      <c r="A1" s="13" t="s">
        <v>0</v>
      </c>
      <c r="B1" s="13"/>
      <c r="C1" s="13"/>
      <c r="D1" s="33" t="s">
        <v>31</v>
      </c>
      <c r="E1" s="33"/>
      <c r="F1" s="33"/>
      <c r="G1" s="33"/>
      <c r="H1" s="33"/>
      <c r="I1" s="33"/>
      <c r="J1" s="33"/>
      <c r="K1" s="3"/>
      <c r="L1" s="3"/>
      <c r="M1" s="3"/>
      <c r="N1" s="3"/>
    </row>
    <row r="2" spans="1:14" ht="12.75" customHeight="1" x14ac:dyDescent="0.25">
      <c r="A2" s="13"/>
      <c r="B2" s="13"/>
      <c r="C2" s="13"/>
      <c r="D2" s="15" t="s">
        <v>1</v>
      </c>
      <c r="E2" s="15"/>
      <c r="F2" s="15"/>
      <c r="G2" s="15"/>
      <c r="H2" s="15"/>
      <c r="I2" s="15"/>
      <c r="J2" s="15"/>
      <c r="K2" s="4"/>
      <c r="L2" s="4"/>
      <c r="M2" s="4"/>
      <c r="N2" s="4"/>
    </row>
    <row r="3" spans="1:14" ht="13.7" customHeight="1" x14ac:dyDescent="0.25">
      <c r="A3" s="13" t="s">
        <v>2</v>
      </c>
      <c r="B3" s="13"/>
      <c r="C3" s="13"/>
      <c r="D3" s="34">
        <f>N18</f>
        <v>225152.0599274</v>
      </c>
      <c r="E3" s="35"/>
      <c r="F3" s="35"/>
      <c r="G3" s="35"/>
      <c r="H3" s="35"/>
      <c r="I3" s="13" t="s">
        <v>46</v>
      </c>
      <c r="J3" s="13"/>
      <c r="K3" s="2"/>
      <c r="L3" s="2"/>
      <c r="M3" s="2"/>
      <c r="N3" s="2"/>
    </row>
    <row r="4" spans="1:14" ht="24.75" customHeight="1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5"/>
      <c r="L4" s="5"/>
      <c r="M4" s="5"/>
      <c r="N4" s="5"/>
    </row>
    <row r="5" spans="1:14" ht="22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ht="33.75" customHeight="1" x14ac:dyDescent="0.25">
      <c r="A6" s="31" t="s">
        <v>44</v>
      </c>
      <c r="B6" s="31"/>
      <c r="C6" s="31"/>
      <c r="D6" s="32" t="s">
        <v>47</v>
      </c>
      <c r="E6" s="32"/>
      <c r="F6" s="32"/>
      <c r="G6" s="32"/>
      <c r="H6" s="32"/>
      <c r="I6" s="4"/>
      <c r="J6" s="4"/>
      <c r="K6" s="4"/>
      <c r="L6" s="4"/>
      <c r="M6" s="4"/>
      <c r="N6" s="4"/>
    </row>
    <row r="7" spans="1:14" ht="25.5" customHeight="1" x14ac:dyDescent="0.25">
      <c r="A7" s="30" t="s">
        <v>3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8" spans="1:14" ht="25.5" customHeight="1" x14ac:dyDescent="0.25">
      <c r="A8" s="28" t="s">
        <v>45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</row>
    <row r="9" spans="1:14" ht="12.75" customHeight="1" x14ac:dyDescent="0.25">
      <c r="A9" s="15" t="s">
        <v>4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2.75" customHeight="1" thickBot="1" x14ac:dyDescent="0.3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6"/>
      <c r="L10" s="6"/>
      <c r="M10" s="6"/>
      <c r="N10" s="6"/>
    </row>
    <row r="11" spans="1:14" ht="14.85" customHeight="1" thickBot="1" x14ac:dyDescent="0.3">
      <c r="A11" s="23" t="s">
        <v>5</v>
      </c>
      <c r="B11" s="23" t="s">
        <v>6</v>
      </c>
      <c r="C11" s="23"/>
      <c r="D11" s="23"/>
      <c r="E11" s="25" t="s">
        <v>32</v>
      </c>
      <c r="F11" s="26"/>
      <c r="G11" s="26"/>
      <c r="H11" s="26"/>
      <c r="I11" s="26"/>
      <c r="J11" s="26"/>
      <c r="K11" s="26"/>
      <c r="L11" s="26"/>
      <c r="M11" s="26"/>
      <c r="N11" s="27"/>
    </row>
    <row r="12" spans="1:14" ht="26.45" customHeight="1" thickBot="1" x14ac:dyDescent="0.3">
      <c r="A12" s="23"/>
      <c r="B12" s="23"/>
      <c r="C12" s="23"/>
      <c r="D12" s="23"/>
      <c r="E12" s="24" t="s">
        <v>33</v>
      </c>
      <c r="F12" s="24"/>
      <c r="G12" s="24"/>
      <c r="H12" s="24" t="s">
        <v>34</v>
      </c>
      <c r="I12" s="24"/>
      <c r="J12" s="8" t="s">
        <v>35</v>
      </c>
      <c r="K12" s="8" t="s">
        <v>36</v>
      </c>
      <c r="L12" s="8" t="s">
        <v>37</v>
      </c>
      <c r="M12" s="8" t="s">
        <v>38</v>
      </c>
      <c r="N12" s="8" t="s">
        <v>39</v>
      </c>
    </row>
    <row r="13" spans="1:14" ht="14.1" customHeight="1" x14ac:dyDescent="0.25">
      <c r="A13" s="1" t="s">
        <v>7</v>
      </c>
      <c r="B13" s="21" t="s">
        <v>8</v>
      </c>
      <c r="C13" s="21"/>
      <c r="D13" s="21"/>
      <c r="E13" s="21" t="s">
        <v>9</v>
      </c>
      <c r="F13" s="21"/>
      <c r="G13" s="21"/>
      <c r="H13" s="22">
        <v>4</v>
      </c>
      <c r="I13" s="21"/>
      <c r="J13" s="1" t="s">
        <v>10</v>
      </c>
      <c r="K13" s="1" t="s">
        <v>40</v>
      </c>
      <c r="L13" s="1" t="s">
        <v>41</v>
      </c>
      <c r="M13" s="1" t="s">
        <v>42</v>
      </c>
      <c r="N13" s="1" t="s">
        <v>43</v>
      </c>
    </row>
    <row r="14" spans="1:14" ht="14.1" customHeight="1" x14ac:dyDescent="0.25">
      <c r="A14" s="10" t="s">
        <v>11</v>
      </c>
      <c r="B14" s="17" t="s">
        <v>12</v>
      </c>
      <c r="C14" s="17"/>
      <c r="D14" s="17"/>
      <c r="E14" s="36">
        <f>E15+E16+E17</f>
        <v>30879.089649999998</v>
      </c>
      <c r="F14" s="37"/>
      <c r="G14" s="38"/>
      <c r="H14" s="36">
        <f>H15+H16+H17</f>
        <v>30269.872722240005</v>
      </c>
      <c r="I14" s="38"/>
      <c r="J14" s="11">
        <f>J15+J16+J17</f>
        <v>23480.374297867205</v>
      </c>
      <c r="K14" s="11">
        <f>K15+K16+K17</f>
        <v>35023.857970994461</v>
      </c>
      <c r="L14" s="11">
        <f>L15+L16+L17</f>
        <v>33036.714871376986</v>
      </c>
      <c r="M14" s="11">
        <f>M15+M16+M17</f>
        <v>34936.807093688032</v>
      </c>
      <c r="N14" s="9">
        <f>SUM(N17+N16+N15)</f>
        <v>187626.71660616668</v>
      </c>
    </row>
    <row r="15" spans="1:14" ht="14.1" customHeight="1" x14ac:dyDescent="0.25">
      <c r="A15" s="10" t="s">
        <v>13</v>
      </c>
      <c r="B15" s="17" t="s">
        <v>14</v>
      </c>
      <c r="C15" s="17"/>
      <c r="D15" s="17"/>
      <c r="E15" s="36">
        <f>[1]Лист1!$G$9*1000</f>
        <v>14304.35182921565</v>
      </c>
      <c r="F15" s="37"/>
      <c r="G15" s="38"/>
      <c r="H15" s="36">
        <f>[1]Лист1!$J$9*1000</f>
        <v>13830.392167853746</v>
      </c>
      <c r="I15" s="38"/>
      <c r="J15" s="39">
        <f>[1]Лист1!$M$9*1000</f>
        <v>11412.247343272846</v>
      </c>
      <c r="K15" s="39">
        <f>[1]Лист1!$P$9*1000</f>
        <v>15914.499203978014</v>
      </c>
      <c r="L15" s="39">
        <f>[1]Лист1!$S$9*1000</f>
        <v>15011.560775457579</v>
      </c>
      <c r="M15" s="39">
        <f>[1]Лист1!$V$9*1000</f>
        <v>15874.944135009142</v>
      </c>
      <c r="N15" s="9">
        <f>SUM(E15:M15)</f>
        <v>86347.995454786971</v>
      </c>
    </row>
    <row r="16" spans="1:14" ht="14.1" customHeight="1" x14ac:dyDescent="0.25">
      <c r="A16" s="10" t="s">
        <v>15</v>
      </c>
      <c r="B16" s="17" t="s">
        <v>16</v>
      </c>
      <c r="C16" s="17"/>
      <c r="D16" s="17"/>
      <c r="E16" s="36">
        <f>[1]Лист1!$G$10*1000</f>
        <v>14753.507500129386</v>
      </c>
      <c r="F16" s="37"/>
      <c r="G16" s="38"/>
      <c r="H16" s="36">
        <f>[1]Лист1!$J$10*1000</f>
        <v>14700.091549913315</v>
      </c>
      <c r="I16" s="38"/>
      <c r="J16" s="39">
        <f>[1]Лист1!$M$10*1000</f>
        <v>10555.111822617384</v>
      </c>
      <c r="K16" s="39">
        <f>[1]Лист1!$P$10*1000</f>
        <v>17117.863298060736</v>
      </c>
      <c r="L16" s="39">
        <f>[1]Лист1!$S$10*1000</f>
        <v>16146.649790939182</v>
      </c>
      <c r="M16" s="39">
        <f>[1]Лист1!$V$10*1000</f>
        <v>17075.317299303493</v>
      </c>
      <c r="N16" s="12">
        <f>SUM(E16:M16)</f>
        <v>90348.541260963495</v>
      </c>
    </row>
    <row r="17" spans="1:14" ht="14.1" customHeight="1" x14ac:dyDescent="0.25">
      <c r="A17" s="10" t="s">
        <v>17</v>
      </c>
      <c r="B17" s="17" t="s">
        <v>18</v>
      </c>
      <c r="C17" s="17"/>
      <c r="D17" s="17"/>
      <c r="E17" s="36">
        <f>[1]Лист1!$G$11*1000</f>
        <v>1821.2303206549623</v>
      </c>
      <c r="F17" s="37"/>
      <c r="G17" s="38"/>
      <c r="H17" s="36">
        <f>[1]Лист1!$J$11*1000</f>
        <v>1739.3890044729399</v>
      </c>
      <c r="I17" s="38"/>
      <c r="J17" s="39">
        <f>[1]Лист1!$M$11*1000</f>
        <v>1513.015131976975</v>
      </c>
      <c r="K17" s="39">
        <f>[1]Лист1!$P$11*1000</f>
        <v>1991.4954689557119</v>
      </c>
      <c r="L17" s="39">
        <f>[1]Лист1!$S$11*1000</f>
        <v>1878.5043049802248</v>
      </c>
      <c r="M17" s="39">
        <f>[1]Лист1!$V$11*1000</f>
        <v>1986.5456593753984</v>
      </c>
      <c r="N17" s="12">
        <f>SUM(E17:M17)</f>
        <v>10930.179890416211</v>
      </c>
    </row>
    <row r="18" spans="1:14" ht="25.5" customHeight="1" x14ac:dyDescent="0.25">
      <c r="A18" s="10" t="s">
        <v>19</v>
      </c>
      <c r="B18" s="19" t="s">
        <v>20</v>
      </c>
      <c r="C18" s="19"/>
      <c r="D18" s="19"/>
      <c r="E18" s="20">
        <f>E14*1.2</f>
        <v>37054.907579999999</v>
      </c>
      <c r="F18" s="20"/>
      <c r="G18" s="20"/>
      <c r="H18" s="20">
        <f>H14*1.2</f>
        <v>36323.847266688004</v>
      </c>
      <c r="I18" s="20"/>
      <c r="J18" s="12">
        <f>J14*1.2</f>
        <v>28176.449157440646</v>
      </c>
      <c r="K18" s="9">
        <f>K14*1.2</f>
        <v>42028.629565193354</v>
      </c>
      <c r="L18" s="9">
        <f>L14*1.2</f>
        <v>39644.05784565238</v>
      </c>
      <c r="M18" s="9">
        <f>M14*1.2</f>
        <v>41924.16851242564</v>
      </c>
      <c r="N18" s="9">
        <f>N14*1.2</f>
        <v>225152.0599274</v>
      </c>
    </row>
    <row r="19" spans="1:14" ht="14.1" customHeight="1" x14ac:dyDescent="0.25">
      <c r="A19" s="10" t="s">
        <v>21</v>
      </c>
      <c r="B19" s="17" t="s">
        <v>22</v>
      </c>
      <c r="C19" s="17"/>
      <c r="D19" s="17"/>
      <c r="E19" s="18">
        <f>E18/6</f>
        <v>6175.8179300000002</v>
      </c>
      <c r="F19" s="18"/>
      <c r="G19" s="18"/>
      <c r="H19" s="18">
        <f>H18/6</f>
        <v>6053.9745444480004</v>
      </c>
      <c r="I19" s="18"/>
      <c r="J19" s="11">
        <f>J18/6</f>
        <v>4696.0748595734412</v>
      </c>
      <c r="K19" s="11">
        <f>K18/6</f>
        <v>7004.7715941988927</v>
      </c>
      <c r="L19" s="11">
        <f>L18/6</f>
        <v>6607.342974275397</v>
      </c>
      <c r="M19" s="11">
        <f>M18/6</f>
        <v>6987.361418737607</v>
      </c>
      <c r="N19" s="9">
        <f>N18/6</f>
        <v>37525.343321233333</v>
      </c>
    </row>
    <row r="20" spans="1:14" ht="12.75" customHeight="1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6"/>
      <c r="L20" s="6"/>
      <c r="M20" s="6"/>
      <c r="N20" s="6"/>
    </row>
    <row r="21" spans="1:14" ht="12.75" customHeight="1" x14ac:dyDescent="0.25">
      <c r="A21" s="13" t="s">
        <v>23</v>
      </c>
      <c r="B21" s="13"/>
      <c r="C21" s="13"/>
      <c r="D21" s="13"/>
      <c r="E21" s="13"/>
      <c r="F21" s="14"/>
      <c r="G21" s="14"/>
      <c r="H21" s="14"/>
      <c r="I21" s="14"/>
      <c r="J21" s="14"/>
      <c r="K21" s="7"/>
      <c r="L21" s="7"/>
      <c r="M21" s="7"/>
      <c r="N21" s="7"/>
    </row>
    <row r="22" spans="1:14" ht="12.75" customHeight="1" x14ac:dyDescent="0.25">
      <c r="A22" s="13"/>
      <c r="B22" s="13"/>
      <c r="C22" s="13"/>
      <c r="D22" s="13"/>
      <c r="E22" s="13"/>
      <c r="F22" s="15" t="s">
        <v>24</v>
      </c>
      <c r="G22" s="15"/>
      <c r="H22" s="15"/>
      <c r="I22" s="15"/>
      <c r="J22" s="15"/>
      <c r="K22" s="4"/>
      <c r="L22" s="4"/>
      <c r="M22" s="4"/>
      <c r="N22" s="4"/>
    </row>
    <row r="23" spans="1:14" ht="12.75" customHeight="1" x14ac:dyDescent="0.25">
      <c r="A23" s="13" t="s">
        <v>25</v>
      </c>
      <c r="B23" s="13"/>
      <c r="C23" s="13"/>
      <c r="D23" s="13"/>
      <c r="E23" s="13"/>
      <c r="F23" s="14"/>
      <c r="G23" s="14"/>
      <c r="H23" s="14"/>
      <c r="I23" s="14"/>
      <c r="J23" s="14"/>
      <c r="K23" s="7"/>
      <c r="L23" s="7"/>
      <c r="M23" s="7"/>
      <c r="N23" s="7"/>
    </row>
    <row r="24" spans="1:14" ht="12.75" customHeight="1" x14ac:dyDescent="0.25">
      <c r="A24" s="13"/>
      <c r="B24" s="13"/>
      <c r="C24" s="13"/>
      <c r="D24" s="13"/>
      <c r="E24" s="13"/>
      <c r="F24" s="15" t="s">
        <v>24</v>
      </c>
      <c r="G24" s="15"/>
      <c r="H24" s="15"/>
      <c r="I24" s="15"/>
      <c r="J24" s="15"/>
      <c r="K24" s="4"/>
      <c r="L24" s="4"/>
      <c r="M24" s="4"/>
      <c r="N24" s="4"/>
    </row>
    <row r="25" spans="1:14" ht="12.75" customHeight="1" x14ac:dyDescent="0.25">
      <c r="A25" s="13" t="s">
        <v>26</v>
      </c>
      <c r="B25" s="13"/>
      <c r="C25" s="14"/>
      <c r="D25" s="14"/>
      <c r="E25" s="14"/>
      <c r="F25" s="13" t="s">
        <v>27</v>
      </c>
      <c r="G25" s="14"/>
      <c r="H25" s="14"/>
      <c r="I25" s="14"/>
      <c r="J25" s="14"/>
      <c r="K25" s="7"/>
      <c r="L25" s="7"/>
      <c r="M25" s="7"/>
      <c r="N25" s="7"/>
    </row>
    <row r="26" spans="1:14" ht="12.75" customHeight="1" x14ac:dyDescent="0.25">
      <c r="A26" s="13"/>
      <c r="B26" s="13"/>
      <c r="C26" s="15" t="s">
        <v>28</v>
      </c>
      <c r="D26" s="15"/>
      <c r="E26" s="15"/>
      <c r="F26" s="13"/>
      <c r="G26" s="15" t="s">
        <v>24</v>
      </c>
      <c r="H26" s="15"/>
      <c r="I26" s="15"/>
      <c r="J26" s="15"/>
      <c r="K26" s="4"/>
      <c r="L26" s="4"/>
      <c r="M26" s="4"/>
      <c r="N26" s="4"/>
    </row>
    <row r="27" spans="1:14" ht="13.7" customHeight="1" x14ac:dyDescent="0.25">
      <c r="A27" s="13" t="s">
        <v>0</v>
      </c>
      <c r="B27" s="13"/>
      <c r="C27" s="13"/>
      <c r="D27" s="13"/>
      <c r="E27" s="13"/>
      <c r="F27" s="14" t="s">
        <v>29</v>
      </c>
      <c r="G27" s="14"/>
      <c r="H27" s="14"/>
      <c r="I27" s="14"/>
      <c r="J27" s="14"/>
      <c r="K27" s="7"/>
      <c r="L27" s="7"/>
      <c r="M27" s="7"/>
      <c r="N27" s="7"/>
    </row>
    <row r="28" spans="1:14" ht="12.75" customHeight="1" x14ac:dyDescent="0.25">
      <c r="A28" s="13"/>
      <c r="B28" s="13"/>
      <c r="C28" s="13"/>
      <c r="D28" s="13"/>
      <c r="E28" s="13"/>
      <c r="F28" s="15" t="s">
        <v>30</v>
      </c>
      <c r="G28" s="15"/>
      <c r="H28" s="15"/>
      <c r="I28" s="15"/>
      <c r="J28" s="15"/>
      <c r="K28" s="4"/>
      <c r="L28" s="4"/>
      <c r="M28" s="4"/>
      <c r="N28" s="4"/>
    </row>
    <row r="29" spans="1:14" ht="12.75" customHeight="1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6"/>
      <c r="L29" s="6"/>
      <c r="M29" s="6"/>
      <c r="N29" s="6"/>
    </row>
  </sheetData>
  <mergeCells count="59">
    <mergeCell ref="A1:C2"/>
    <mergeCell ref="D1:J1"/>
    <mergeCell ref="D2:J2"/>
    <mergeCell ref="A3:C3"/>
    <mergeCell ref="D3:H3"/>
    <mergeCell ref="I3:J3"/>
    <mergeCell ref="A8:N8"/>
    <mergeCell ref="A9:N9"/>
    <mergeCell ref="A4:J4"/>
    <mergeCell ref="A7:N7"/>
    <mergeCell ref="A6:C6"/>
    <mergeCell ref="D6:H6"/>
    <mergeCell ref="A10:J10"/>
    <mergeCell ref="A11:A12"/>
    <mergeCell ref="B11:D12"/>
    <mergeCell ref="E12:G12"/>
    <mergeCell ref="H12:I12"/>
    <mergeCell ref="E11:N11"/>
    <mergeCell ref="B13:D13"/>
    <mergeCell ref="E13:G13"/>
    <mergeCell ref="H13:I13"/>
    <mergeCell ref="B14:D14"/>
    <mergeCell ref="E14:G14"/>
    <mergeCell ref="H14:I14"/>
    <mergeCell ref="B18:D18"/>
    <mergeCell ref="E18:G18"/>
    <mergeCell ref="H18:I18"/>
    <mergeCell ref="B15:D15"/>
    <mergeCell ref="E15:G15"/>
    <mergeCell ref="H15:I15"/>
    <mergeCell ref="B16:D16"/>
    <mergeCell ref="E16:G16"/>
    <mergeCell ref="H16:I16"/>
    <mergeCell ref="B17:D17"/>
    <mergeCell ref="E17:G17"/>
    <mergeCell ref="H17:I17"/>
    <mergeCell ref="A25:B26"/>
    <mergeCell ref="C25:E25"/>
    <mergeCell ref="F25:F26"/>
    <mergeCell ref="G25:J25"/>
    <mergeCell ref="C26:E26"/>
    <mergeCell ref="G26:J26"/>
    <mergeCell ref="A23:B24"/>
    <mergeCell ref="C23:E24"/>
    <mergeCell ref="F23:J23"/>
    <mergeCell ref="F24:J24"/>
    <mergeCell ref="B19:D19"/>
    <mergeCell ref="E19:G19"/>
    <mergeCell ref="H19:I19"/>
    <mergeCell ref="A20:J20"/>
    <mergeCell ref="A21:B22"/>
    <mergeCell ref="C21:E22"/>
    <mergeCell ref="F21:J21"/>
    <mergeCell ref="F22:J22"/>
    <mergeCell ref="A27:B28"/>
    <mergeCell ref="C27:E28"/>
    <mergeCell ref="F27:J27"/>
    <mergeCell ref="F28:J28"/>
    <mergeCell ref="A29:J29"/>
  </mergeCells>
  <pageMargins left="0.78740157480314954" right="0.39370078740157483" top="0.78740157480314954" bottom="0.78740157480314954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Сводка затрат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ASmirnova</dc:creator>
  <cp:lastModifiedBy>Тихомиров Александр</cp:lastModifiedBy>
  <dcterms:created xsi:type="dcterms:W3CDTF">2025-08-12T12:23:19Z</dcterms:created>
  <dcterms:modified xsi:type="dcterms:W3CDTF">2025-10-14T12:11:09Z</dcterms:modified>
</cp:coreProperties>
</file>